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480" yWindow="45" windowWidth="14820" windowHeight="8490" activeTab="0"/>
  </bookViews>
  <sheets>
    <sheet name="AN" sheetId="1" r:id="rId1"/>
  </sheets>
  <definedNames>
    <definedName name="_xlnm.Print_Area" localSheetId="0">'AN'!$B$3:$J$38</definedName>
  </definedNames>
  <calcPr fullCalcOnLoad="1"/>
</workbook>
</file>

<file path=xl/sharedStrings.xml><?xml version="1.0" encoding="utf-8"?>
<sst xmlns="http://schemas.openxmlformats.org/spreadsheetml/2006/main" count="54" uniqueCount="40">
  <si>
    <t xml:space="preserve"> mm</t>
  </si>
  <si>
    <t xml:space="preserve">Eingabe Schichtdicke &gt;&gt;&gt;   </t>
  </si>
  <si>
    <t xml:space="preserve">Eingabe Rohrlänge &gt;&gt;&gt;   </t>
  </si>
  <si>
    <t xml:space="preserve"> m</t>
  </si>
  <si>
    <t xml:space="preserve"> kg</t>
  </si>
  <si>
    <t>Berechnung des Mörtelbedarfs in kg bei Vollauskleidungen von Eiprofilen gem. DIN 4263</t>
  </si>
  <si>
    <t xml:space="preserve">Benötigte Menge in kg &gt;&gt;&gt;   </t>
  </si>
  <si>
    <t xml:space="preserve">Gewählte Nennweite Eiprofil &gt;&gt;&gt;   </t>
  </si>
  <si>
    <t>500 x 750</t>
  </si>
  <si>
    <t>600 x 900</t>
  </si>
  <si>
    <t>700 x 1050</t>
  </si>
  <si>
    <t>800 x 1200</t>
  </si>
  <si>
    <t>900 x 1350</t>
  </si>
  <si>
    <t>1000 x 1500</t>
  </si>
  <si>
    <t>1200 x 1800</t>
  </si>
  <si>
    <t>1400 x 2100</t>
  </si>
  <si>
    <t>1600 x 2400</t>
  </si>
  <si>
    <t>Säcke</t>
  </si>
  <si>
    <t>Paletten</t>
  </si>
  <si>
    <t>Restsäcke</t>
  </si>
  <si>
    <t>Anzahl</t>
  </si>
  <si>
    <t>Gewicht</t>
  </si>
  <si>
    <t xml:space="preserve">  Insgesamt wird 1 Sack (25 kg) ERGELIT Beschichtungsmörtel benötigt.</t>
  </si>
  <si>
    <t xml:space="preserve">  Insgesamt werden </t>
  </si>
  <si>
    <t xml:space="preserve"> Säcke </t>
  </si>
  <si>
    <t>(</t>
  </si>
  <si>
    <t xml:space="preserve"> kg) </t>
  </si>
  <si>
    <t xml:space="preserve">  Eingaben unvollständig !</t>
  </si>
  <si>
    <t xml:space="preserve">  Es wird eine Palette mit 42 Säcken (1050 kg) benötigt.</t>
  </si>
  <si>
    <t xml:space="preserve">  Es werden </t>
  </si>
  <si>
    <t xml:space="preserve"> Palette (1050 kg)</t>
  </si>
  <si>
    <t xml:space="preserve"> und eine Palette mit </t>
  </si>
  <si>
    <t xml:space="preserve"> kg) benötigt.</t>
  </si>
  <si>
    <t xml:space="preserve">  Es wird </t>
  </si>
  <si>
    <t xml:space="preserve"> Paletten </t>
  </si>
  <si>
    <t xml:space="preserve"> kg) und eine Palette mit </t>
  </si>
  <si>
    <t xml:space="preserve"> und eine Palette mit 1 Sack (25 kg) benötigt.</t>
  </si>
  <si>
    <t xml:space="preserve"> kg) und eine Palette mit 1 Sack (25 kg) benötigt.</t>
  </si>
  <si>
    <t xml:space="preserve"> Säcken </t>
  </si>
  <si>
    <t>ERGELIT Beschichtungsmörtel benötigt.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</si>
</sst>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3" fillId="0" borderId="8" xfId="0" applyFont="1" applyBorder="1" applyAlignment="1" applyProtection="1">
      <alignment vertical="top" wrapText="1"/>
      <protection locked="0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6" fillId="6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8" borderId="10" xfId="0" applyFont="1" applyFill="1" applyBorder="1" applyAlignment="1" applyProtection="1">
      <alignment horizontal="center" vertical="center"/>
      <protection locked="0"/>
    </xf>
    <xf numFmtId="0" fontId="3" fillId="8" borderId="1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/>
    </xf>
    <xf numFmtId="2" fontId="4" fillId="7" borderId="10" xfId="0" applyNumberFormat="1" applyFont="1" applyFill="1" applyBorder="1" applyAlignment="1">
      <alignment horizontal="center" vertical="center"/>
    </xf>
    <xf numFmtId="2" fontId="4" fillId="7" borderId="11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 applyProtection="1">
      <alignment horizontal="center" vertical="center"/>
      <protection locked="0"/>
    </xf>
    <xf numFmtId="0" fontId="3" fillId="8" borderId="14" xfId="0" applyFont="1" applyFill="1" applyBorder="1" applyAlignment="1" applyProtection="1">
      <alignment horizontal="center" vertical="center"/>
      <protection locked="0"/>
    </xf>
    <xf numFmtId="0" fontId="3" fillId="8" borderId="15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2</xdr:row>
      <xdr:rowOff>76200</xdr:rowOff>
    </xdr:from>
    <xdr:to>
      <xdr:col>9</xdr:col>
      <xdr:colOff>723900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09575"/>
          <a:ext cx="1905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8</xdr:row>
      <xdr:rowOff>0</xdr:rowOff>
    </xdr:from>
    <xdr:to>
      <xdr:col>3</xdr:col>
      <xdr:colOff>0</xdr:colOff>
      <xdr:row>10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130492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123825</xdr:colOff>
      <xdr:row>35</xdr:row>
      <xdr:rowOff>0</xdr:rowOff>
    </xdr:from>
    <xdr:to>
      <xdr:col>3</xdr:col>
      <xdr:colOff>38100</xdr:colOff>
      <xdr:row>37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6448425"/>
          <a:ext cx="14382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114300</xdr:colOff>
      <xdr:row>35</xdr:row>
      <xdr:rowOff>0</xdr:rowOff>
    </xdr:from>
    <xdr:to>
      <xdr:col>4</xdr:col>
      <xdr:colOff>628650</xdr:colOff>
      <xdr:row>37</xdr:row>
      <xdr:rowOff>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6448425"/>
          <a:ext cx="12763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704850</xdr:colOff>
      <xdr:row>35</xdr:row>
      <xdr:rowOff>0</xdr:rowOff>
    </xdr:from>
    <xdr:to>
      <xdr:col>5</xdr:col>
      <xdr:colOff>600075</xdr:colOff>
      <xdr:row>37</xdr:row>
      <xdr:rowOff>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52850" y="6448425"/>
          <a:ext cx="7048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57150</xdr:colOff>
      <xdr:row>30</xdr:row>
      <xdr:rowOff>47625</xdr:rowOff>
    </xdr:from>
    <xdr:to>
      <xdr:col>7</xdr:col>
      <xdr:colOff>381000</xdr:colOff>
      <xdr:row>37</xdr:row>
      <xdr:rowOff>123825</xdr:rowOff>
    </xdr:to>
    <xdr:pic>
      <xdr:nvPicPr>
        <xdr:cNvPr id="6" name="S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76775" y="4695825"/>
          <a:ext cx="10858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30</xdr:row>
      <xdr:rowOff>28575</xdr:rowOff>
    </xdr:from>
    <xdr:to>
      <xdr:col>9</xdr:col>
      <xdr:colOff>676275</xdr:colOff>
      <xdr:row>37</xdr:row>
      <xdr:rowOff>66675</xdr:rowOff>
    </xdr:to>
    <xdr:pic>
      <xdr:nvPicPr>
        <xdr:cNvPr id="7" name="P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48350" y="4676775"/>
          <a:ext cx="1733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3:BO39"/>
  <sheetViews>
    <sheetView showGridLines="0" showRowColHeaders="0" showZeros="0" tabSelected="1" showOutlineSymbols="0" workbookViewId="0" topLeftCell="A1">
      <selection activeCell="E42" sqref="E42"/>
    </sheetView>
  </sheetViews>
  <sheetFormatPr defaultColWidth="11.421875" defaultRowHeight="12.75"/>
  <cols>
    <col min="1" max="4" width="11.421875" style="1" customWidth="1"/>
    <col min="5" max="5" width="12.140625" style="1" bestFit="1" customWidth="1"/>
    <col min="6" max="50" width="11.421875" style="1" customWidth="1"/>
    <col min="51" max="51" width="0" style="1" hidden="1" customWidth="1"/>
    <col min="52" max="52" width="15.57421875" style="1" hidden="1" customWidth="1"/>
    <col min="53" max="53" width="9.57421875" style="1" hidden="1" customWidth="1"/>
    <col min="54" max="68" width="0" style="1" hidden="1" customWidth="1"/>
    <col min="69" max="16384" width="11.421875" style="1" customWidth="1"/>
  </cols>
  <sheetData>
    <row r="2" ht="13.5" thickBot="1"/>
    <row r="3" spans="2:10" ht="12.75" customHeight="1">
      <c r="B3" s="34" t="s">
        <v>5</v>
      </c>
      <c r="C3" s="35"/>
      <c r="D3" s="35"/>
      <c r="E3" s="35"/>
      <c r="F3" s="35"/>
      <c r="G3" s="35"/>
      <c r="H3" s="2"/>
      <c r="I3" s="2"/>
      <c r="J3" s="3"/>
    </row>
    <row r="4" spans="2:10" ht="12.75" customHeight="1">
      <c r="B4" s="36"/>
      <c r="C4" s="37"/>
      <c r="D4" s="37"/>
      <c r="E4" s="37"/>
      <c r="F4" s="37"/>
      <c r="G4" s="37"/>
      <c r="H4" s="4"/>
      <c r="I4" s="4"/>
      <c r="J4" s="5"/>
    </row>
    <row r="5" spans="2:10" ht="12.75" customHeight="1">
      <c r="B5" s="36"/>
      <c r="C5" s="37"/>
      <c r="D5" s="37"/>
      <c r="E5" s="37"/>
      <c r="F5" s="37"/>
      <c r="G5" s="37"/>
      <c r="H5" s="4"/>
      <c r="I5" s="4"/>
      <c r="J5" s="5"/>
    </row>
    <row r="6" spans="2:10" ht="12.75" customHeight="1">
      <c r="B6" s="36"/>
      <c r="C6" s="37"/>
      <c r="D6" s="37"/>
      <c r="E6" s="37"/>
      <c r="F6" s="37"/>
      <c r="G6" s="37"/>
      <c r="H6" s="4"/>
      <c r="I6" s="4"/>
      <c r="J6" s="5"/>
    </row>
    <row r="7" spans="2:10" ht="12.75" customHeight="1">
      <c r="B7" s="36"/>
      <c r="C7" s="37"/>
      <c r="D7" s="37"/>
      <c r="E7" s="37"/>
      <c r="F7" s="37"/>
      <c r="G7" s="37"/>
      <c r="H7" s="4"/>
      <c r="I7" s="4"/>
      <c r="J7" s="5"/>
    </row>
    <row r="8" spans="2:57" ht="12.75">
      <c r="B8" s="6"/>
      <c r="C8" s="7"/>
      <c r="D8" s="7"/>
      <c r="E8" s="7"/>
      <c r="F8" s="7"/>
      <c r="G8" s="7"/>
      <c r="H8" s="7"/>
      <c r="I8" s="7"/>
      <c r="J8" s="8"/>
      <c r="BD8" s="15" t="s">
        <v>20</v>
      </c>
      <c r="BE8" s="15" t="s">
        <v>21</v>
      </c>
    </row>
    <row r="9" spans="2:56" ht="12.75" customHeight="1">
      <c r="B9" s="6"/>
      <c r="C9" s="7"/>
      <c r="D9" s="38" t="s">
        <v>7</v>
      </c>
      <c r="E9" s="38"/>
      <c r="F9" s="38"/>
      <c r="G9" s="38"/>
      <c r="H9" s="30"/>
      <c r="I9" s="31"/>
      <c r="J9" s="8"/>
      <c r="BD9" s="13">
        <f>BB10/25</f>
        <v>0</v>
      </c>
    </row>
    <row r="10" spans="2:57" ht="12.75" customHeight="1">
      <c r="B10" s="6"/>
      <c r="C10" s="7"/>
      <c r="D10" s="38"/>
      <c r="E10" s="38"/>
      <c r="F10" s="38"/>
      <c r="G10" s="38"/>
      <c r="H10" s="32"/>
      <c r="I10" s="33"/>
      <c r="J10" s="8"/>
      <c r="AZ10" s="14"/>
      <c r="BB10" s="13">
        <f>AZ10*E14*2.1*E19</f>
        <v>0</v>
      </c>
      <c r="BC10" s="1" t="s">
        <v>17</v>
      </c>
      <c r="BD10" s="13">
        <f>ROUNDUP(BD9,0)</f>
        <v>0</v>
      </c>
      <c r="BE10" s="16">
        <f>BD10*25</f>
        <v>0</v>
      </c>
    </row>
    <row r="11" spans="2:10" ht="12.75">
      <c r="B11" s="6"/>
      <c r="C11" s="7"/>
      <c r="D11" s="7"/>
      <c r="E11" s="7"/>
      <c r="F11" s="7"/>
      <c r="G11" s="7"/>
      <c r="H11" s="7"/>
      <c r="I11" s="7"/>
      <c r="J11" s="8"/>
    </row>
    <row r="12" spans="2:10" ht="3" customHeight="1">
      <c r="B12" s="9"/>
      <c r="C12" s="4"/>
      <c r="D12" s="4"/>
      <c r="E12" s="4"/>
      <c r="F12" s="4"/>
      <c r="G12" s="4"/>
      <c r="H12" s="4"/>
      <c r="I12" s="4"/>
      <c r="J12" s="5"/>
    </row>
    <row r="13" spans="2:56" ht="12.75">
      <c r="B13" s="6"/>
      <c r="C13" s="7"/>
      <c r="D13" s="7"/>
      <c r="E13" s="7"/>
      <c r="F13" s="7"/>
      <c r="G13" s="7"/>
      <c r="H13" s="7"/>
      <c r="I13" s="7"/>
      <c r="J13" s="8"/>
      <c r="BD13" s="13">
        <f>BB10/1050</f>
        <v>0</v>
      </c>
    </row>
    <row r="14" spans="2:59" ht="12.75">
      <c r="B14" s="22" t="s">
        <v>1</v>
      </c>
      <c r="C14" s="23"/>
      <c r="D14" s="24"/>
      <c r="E14" s="25"/>
      <c r="F14" s="27" t="s">
        <v>0</v>
      </c>
      <c r="G14" s="7"/>
      <c r="H14" s="7"/>
      <c r="I14" s="7"/>
      <c r="J14" s="8"/>
      <c r="BC14" s="1" t="s">
        <v>18</v>
      </c>
      <c r="BD14" s="13">
        <f>ROUNDDOWN(BD13,0)</f>
        <v>0</v>
      </c>
      <c r="BE14" s="16">
        <f>BD14*1050</f>
        <v>0</v>
      </c>
      <c r="BG14" s="13">
        <f>IF(AND(BD14&gt;0,BD18=42),BD14+1,BD14)</f>
        <v>0</v>
      </c>
    </row>
    <row r="15" spans="2:56" ht="12.75">
      <c r="B15" s="22"/>
      <c r="C15" s="23"/>
      <c r="D15" s="24"/>
      <c r="E15" s="26"/>
      <c r="F15" s="27"/>
      <c r="G15" s="7"/>
      <c r="H15" s="7"/>
      <c r="I15" s="7"/>
      <c r="J15" s="8"/>
      <c r="BD15" s="13">
        <f>BD14*42</f>
        <v>0</v>
      </c>
    </row>
    <row r="16" spans="2:10" ht="12.75">
      <c r="B16" s="6"/>
      <c r="C16" s="7"/>
      <c r="D16" s="7"/>
      <c r="E16" s="7"/>
      <c r="F16" s="7"/>
      <c r="G16" s="7"/>
      <c r="H16" s="7"/>
      <c r="I16" s="7"/>
      <c r="J16" s="8"/>
    </row>
    <row r="17" spans="2:10" ht="3" customHeight="1">
      <c r="B17" s="9"/>
      <c r="C17" s="4"/>
      <c r="D17" s="4"/>
      <c r="E17" s="4"/>
      <c r="F17" s="4"/>
      <c r="G17" s="4"/>
      <c r="H17" s="4"/>
      <c r="I17" s="4"/>
      <c r="J17" s="5"/>
    </row>
    <row r="18" spans="2:57" ht="12.75">
      <c r="B18" s="6"/>
      <c r="C18" s="7"/>
      <c r="D18" s="7"/>
      <c r="E18" s="7"/>
      <c r="F18" s="7"/>
      <c r="G18" s="7"/>
      <c r="H18" s="7"/>
      <c r="I18" s="7"/>
      <c r="J18" s="8"/>
      <c r="BC18" s="1" t="s">
        <v>19</v>
      </c>
      <c r="BD18" s="13">
        <f>BD10-BD15</f>
        <v>0</v>
      </c>
      <c r="BE18" s="16">
        <f>BD18*25</f>
        <v>0</v>
      </c>
    </row>
    <row r="19" spans="2:10" ht="12.75">
      <c r="B19" s="22" t="s">
        <v>2</v>
      </c>
      <c r="C19" s="23"/>
      <c r="D19" s="24"/>
      <c r="E19" s="25"/>
      <c r="F19" s="27" t="s">
        <v>3</v>
      </c>
      <c r="G19" s="7"/>
      <c r="H19" s="7"/>
      <c r="I19" s="7"/>
      <c r="J19" s="8"/>
    </row>
    <row r="20" spans="2:10" ht="12.75">
      <c r="B20" s="22"/>
      <c r="C20" s="23"/>
      <c r="D20" s="24"/>
      <c r="E20" s="26"/>
      <c r="F20" s="27"/>
      <c r="G20" s="7"/>
      <c r="H20" s="7"/>
      <c r="I20" s="7"/>
      <c r="J20" s="8"/>
    </row>
    <row r="21" spans="2:61" ht="12.75">
      <c r="B21" s="6"/>
      <c r="C21" s="7"/>
      <c r="D21" s="7"/>
      <c r="E21" s="7"/>
      <c r="F21" s="7"/>
      <c r="G21" s="7"/>
      <c r="H21" s="7"/>
      <c r="I21" s="7"/>
      <c r="J21" s="8"/>
      <c r="BB21" s="17">
        <f>IF(BD10&gt;0,1,0)</f>
        <v>0</v>
      </c>
      <c r="BD21" s="39" t="s">
        <v>27</v>
      </c>
      <c r="BE21" s="39"/>
      <c r="BF21" s="39"/>
      <c r="BG21" s="39"/>
      <c r="BH21" s="39"/>
      <c r="BI21" s="39"/>
    </row>
    <row r="22" spans="2:61" ht="3" customHeight="1">
      <c r="B22" s="9"/>
      <c r="C22" s="4"/>
      <c r="D22" s="4"/>
      <c r="E22" s="4"/>
      <c r="F22" s="4"/>
      <c r="G22" s="4"/>
      <c r="H22" s="4"/>
      <c r="I22" s="4"/>
      <c r="J22" s="5"/>
      <c r="BD22" s="7"/>
      <c r="BE22" s="7"/>
      <c r="BF22" s="7"/>
      <c r="BG22" s="7"/>
      <c r="BH22" s="7"/>
      <c r="BI22" s="7"/>
    </row>
    <row r="23" spans="2:61" ht="12.75">
      <c r="B23" s="6"/>
      <c r="C23" s="7"/>
      <c r="D23" s="7"/>
      <c r="E23" s="7"/>
      <c r="F23" s="7"/>
      <c r="G23" s="7"/>
      <c r="H23" s="7"/>
      <c r="I23" s="7"/>
      <c r="J23" s="8"/>
      <c r="BB23" s="17">
        <f>IF(OR(BE10=1050,BE10&gt;1050),1,0)</f>
        <v>0</v>
      </c>
      <c r="BD23" s="7"/>
      <c r="BE23" s="7"/>
      <c r="BF23" s="7"/>
      <c r="BG23" s="7"/>
      <c r="BH23" s="7"/>
      <c r="BI23" s="7"/>
    </row>
    <row r="24" spans="2:61" ht="12.75">
      <c r="B24" s="22" t="s">
        <v>6</v>
      </c>
      <c r="C24" s="23"/>
      <c r="D24" s="24"/>
      <c r="E24" s="28">
        <f>BB10</f>
        <v>0</v>
      </c>
      <c r="F24" s="27" t="s">
        <v>4</v>
      </c>
      <c r="G24" s="7"/>
      <c r="H24" s="7"/>
      <c r="I24" s="7"/>
      <c r="J24" s="8"/>
      <c r="BC24" s="20">
        <f>IF(BD10=0,0,IF(BD10=1,1,IF(BD10&gt;1,2)))</f>
        <v>0</v>
      </c>
      <c r="BD24" s="39" t="s">
        <v>22</v>
      </c>
      <c r="BE24" s="39"/>
      <c r="BF24" s="39"/>
      <c r="BG24" s="39"/>
      <c r="BH24" s="39"/>
      <c r="BI24" s="39"/>
    </row>
    <row r="25" spans="2:65" ht="12.75" customHeight="1">
      <c r="B25" s="22"/>
      <c r="C25" s="23"/>
      <c r="D25" s="24"/>
      <c r="E25" s="29"/>
      <c r="F25" s="27"/>
      <c r="G25" s="7"/>
      <c r="H25" s="7"/>
      <c r="I25" s="7"/>
      <c r="J25" s="8"/>
      <c r="BC25" s="17"/>
      <c r="BD25" s="43" t="s">
        <v>23</v>
      </c>
      <c r="BE25" s="43"/>
      <c r="BF25" s="19">
        <f>BD10</f>
        <v>0</v>
      </c>
      <c r="BG25" s="18" t="s">
        <v>24</v>
      </c>
      <c r="BH25" s="19" t="s">
        <v>25</v>
      </c>
      <c r="BI25" s="18">
        <f>BE10</f>
        <v>0</v>
      </c>
      <c r="BJ25" s="19" t="s">
        <v>26</v>
      </c>
      <c r="BK25" s="43" t="s">
        <v>39</v>
      </c>
      <c r="BL25" s="43"/>
      <c r="BM25" s="43"/>
    </row>
    <row r="26" spans="2:63" ht="12.75">
      <c r="B26" s="6"/>
      <c r="C26" s="7"/>
      <c r="D26" s="7"/>
      <c r="E26" s="7"/>
      <c r="F26" s="7"/>
      <c r="G26" s="7"/>
      <c r="H26" s="7"/>
      <c r="I26" s="7"/>
      <c r="J26" s="8"/>
      <c r="BC26" s="17"/>
      <c r="BD26" s="44" t="str">
        <f>BD25&amp;BF25&amp;BG25&amp;BH25&amp;BI25&amp;BJ25&amp;BK25</f>
        <v>  Insgesamt werden 0 Säcke (0 kg) ERGELIT Beschichtungsmörtel benötigt.</v>
      </c>
      <c r="BE26" s="44"/>
      <c r="BF26" s="44"/>
      <c r="BG26" s="44"/>
      <c r="BH26" s="44"/>
      <c r="BI26" s="44"/>
      <c r="BJ26" s="44"/>
      <c r="BK26" s="44"/>
    </row>
    <row r="27" spans="2:53" ht="15.75">
      <c r="B27" s="9"/>
      <c r="C27" s="4"/>
      <c r="D27" s="4"/>
      <c r="E27" s="4"/>
      <c r="F27" s="4"/>
      <c r="G27" s="4"/>
      <c r="H27" s="4"/>
      <c r="I27" s="4"/>
      <c r="J27" s="5"/>
      <c r="AZ27" s="14" t="s">
        <v>8</v>
      </c>
      <c r="BA27" s="14">
        <v>1.982</v>
      </c>
    </row>
    <row r="28" spans="2:55" ht="15.75">
      <c r="B28" s="40">
        <f>IF(BC28=0," ",IF(BC28=1,BD29,IF(BC28=2,BD34,IF(BC28=3,BD35,IF(BC28=4,BD36,IF(BC28=5,BD37,IF(BC28=6,BD39,0)))))))</f>
        <v>0</v>
      </c>
      <c r="C28" s="41"/>
      <c r="D28" s="41"/>
      <c r="E28" s="41"/>
      <c r="F28" s="41"/>
      <c r="G28" s="41"/>
      <c r="H28" s="41"/>
      <c r="I28" s="41"/>
      <c r="J28" s="42"/>
      <c r="AZ28" s="14" t="s">
        <v>9</v>
      </c>
      <c r="BA28" s="14">
        <v>2.379</v>
      </c>
      <c r="BC28" s="20" t="b">
        <f>IF(AND(BD18=42,BG14=0),1,IF(AND(BD14=1,BD18=1),2,IF(AND(BD14=1,BD18&gt;1,NOT(BD18=42)),3,IF(AND(BD14&gt;1,BD18=1),4,IF(AND(BD14&gt;1,BD18&gt;1,NOT(BD18=42)),5,IF(AND(BG14&gt;1,BD18=42),6))))))</f>
        <v>0</v>
      </c>
    </row>
    <row r="29" spans="2:61" ht="15.75">
      <c r="B29" s="40">
        <f>IF(BC24=1,BD24,IF(BC24=2,BD26,0))</f>
        <v>0</v>
      </c>
      <c r="C29" s="41"/>
      <c r="D29" s="41"/>
      <c r="E29" s="41"/>
      <c r="F29" s="41"/>
      <c r="G29" s="41"/>
      <c r="H29" s="41"/>
      <c r="I29" s="41"/>
      <c r="J29" s="42"/>
      <c r="AZ29" s="14" t="s">
        <v>10</v>
      </c>
      <c r="BA29" s="14">
        <v>2.775</v>
      </c>
      <c r="BC29" s="20">
        <v>1</v>
      </c>
      <c r="BD29" s="39" t="s">
        <v>28</v>
      </c>
      <c r="BE29" s="39"/>
      <c r="BF29" s="39"/>
      <c r="BG29" s="39"/>
      <c r="BH29" s="39"/>
      <c r="BI29" s="39"/>
    </row>
    <row r="30" spans="2:66" ht="15.75">
      <c r="B30" s="46" t="str">
        <f>IF(E24=0,BD21," ")</f>
        <v>  Eingaben unvollständig !</v>
      </c>
      <c r="C30" s="47"/>
      <c r="D30" s="47"/>
      <c r="E30" s="47"/>
      <c r="F30" s="47"/>
      <c r="G30" s="47"/>
      <c r="H30" s="4"/>
      <c r="I30" s="4"/>
      <c r="J30" s="5"/>
      <c r="AZ30" s="14" t="s">
        <v>11</v>
      </c>
      <c r="BA30" s="14">
        <v>3.172</v>
      </c>
      <c r="BC30" s="20"/>
      <c r="BD30" s="18" t="s">
        <v>33</v>
      </c>
      <c r="BE30" s="19">
        <f>BD14</f>
        <v>0</v>
      </c>
      <c r="BF30" s="43" t="s">
        <v>30</v>
      </c>
      <c r="BG30" s="43"/>
      <c r="BH30" s="45" t="s">
        <v>36</v>
      </c>
      <c r="BI30" s="45"/>
      <c r="BJ30" s="45"/>
      <c r="BK30" s="45"/>
      <c r="BN30" s="21"/>
    </row>
    <row r="31" spans="2:66" ht="15.75">
      <c r="B31" s="48"/>
      <c r="C31" s="49"/>
      <c r="D31" s="49"/>
      <c r="E31" s="49"/>
      <c r="F31" s="49"/>
      <c r="G31" s="49"/>
      <c r="H31" s="4"/>
      <c r="I31" s="4"/>
      <c r="J31" s="5"/>
      <c r="AZ31" s="14" t="s">
        <v>12</v>
      </c>
      <c r="BA31" s="14">
        <v>3.568</v>
      </c>
      <c r="BC31" s="17"/>
      <c r="BD31" s="18" t="s">
        <v>33</v>
      </c>
      <c r="BE31" s="19">
        <f>BD14</f>
        <v>0</v>
      </c>
      <c r="BF31" s="43" t="s">
        <v>30</v>
      </c>
      <c r="BG31" s="43"/>
      <c r="BH31" s="45" t="s">
        <v>31</v>
      </c>
      <c r="BI31" s="45"/>
      <c r="BJ31" s="18">
        <f>BD18</f>
        <v>0</v>
      </c>
      <c r="BK31" s="19" t="s">
        <v>38</v>
      </c>
      <c r="BL31" s="18" t="s">
        <v>25</v>
      </c>
      <c r="BM31" s="19">
        <f>BE18</f>
        <v>0</v>
      </c>
      <c r="BN31" s="18" t="s">
        <v>32</v>
      </c>
    </row>
    <row r="32" spans="2:64" ht="31.5">
      <c r="B32" s="9"/>
      <c r="C32" s="4"/>
      <c r="D32" s="4"/>
      <c r="E32" s="4"/>
      <c r="F32" s="4"/>
      <c r="G32" s="4"/>
      <c r="H32" s="4"/>
      <c r="I32" s="4"/>
      <c r="J32" s="5"/>
      <c r="AZ32" s="14" t="s">
        <v>13</v>
      </c>
      <c r="BA32" s="14">
        <v>3.965</v>
      </c>
      <c r="BC32" s="17"/>
      <c r="BD32" s="18" t="s">
        <v>29</v>
      </c>
      <c r="BE32" s="19">
        <f>BD14</f>
        <v>0</v>
      </c>
      <c r="BF32" s="18" t="s">
        <v>34</v>
      </c>
      <c r="BG32" s="19" t="s">
        <v>25</v>
      </c>
      <c r="BH32" s="18">
        <f>BE14</f>
        <v>0</v>
      </c>
      <c r="BI32" s="45" t="s">
        <v>37</v>
      </c>
      <c r="BJ32" s="45"/>
      <c r="BK32" s="45"/>
      <c r="BL32" s="45"/>
    </row>
    <row r="33" spans="2:67" ht="31.5">
      <c r="B33" s="9"/>
      <c r="C33" s="4"/>
      <c r="D33" s="4"/>
      <c r="E33" s="4"/>
      <c r="F33" s="4"/>
      <c r="G33" s="4"/>
      <c r="H33" s="4"/>
      <c r="I33" s="4"/>
      <c r="J33" s="5"/>
      <c r="AZ33" s="14" t="s">
        <v>14</v>
      </c>
      <c r="BA33" s="14">
        <v>4.758</v>
      </c>
      <c r="BC33" s="17"/>
      <c r="BD33" s="18" t="s">
        <v>29</v>
      </c>
      <c r="BE33" s="19">
        <f>BD14</f>
        <v>0</v>
      </c>
      <c r="BF33" s="18" t="s">
        <v>34</v>
      </c>
      <c r="BG33" s="19" t="s">
        <v>25</v>
      </c>
      <c r="BH33" s="18">
        <f>BE14</f>
        <v>0</v>
      </c>
      <c r="BI33" s="45" t="s">
        <v>35</v>
      </c>
      <c r="BJ33" s="45"/>
      <c r="BK33" s="18">
        <f>BD18</f>
        <v>0</v>
      </c>
      <c r="BL33" s="19" t="s">
        <v>38</v>
      </c>
      <c r="BM33" s="18" t="s">
        <v>25</v>
      </c>
      <c r="BN33" s="19">
        <f>BE18</f>
        <v>0</v>
      </c>
      <c r="BO33" s="18" t="s">
        <v>32</v>
      </c>
    </row>
    <row r="34" spans="2:62" ht="31.5">
      <c r="B34" s="9"/>
      <c r="C34" s="4"/>
      <c r="D34" s="4"/>
      <c r="E34" s="4"/>
      <c r="F34" s="4"/>
      <c r="G34" s="4"/>
      <c r="H34" s="4"/>
      <c r="I34" s="4"/>
      <c r="J34" s="5"/>
      <c r="AZ34" s="14" t="s">
        <v>15</v>
      </c>
      <c r="BA34" s="14">
        <v>5.551</v>
      </c>
      <c r="BC34" s="20">
        <v>2</v>
      </c>
      <c r="BD34" s="44" t="str">
        <f>BD30&amp;BE30&amp;BF30&amp;BH30</f>
        <v>  Es wird 0 Palette (1050 kg) und eine Palette mit 1 Sack (25 kg) benötigt.</v>
      </c>
      <c r="BE34" s="44"/>
      <c r="BF34" s="44"/>
      <c r="BG34" s="44"/>
      <c r="BH34" s="44"/>
      <c r="BI34" s="44"/>
      <c r="BJ34" s="44"/>
    </row>
    <row r="35" spans="2:62" ht="31.5">
      <c r="B35" s="9"/>
      <c r="C35" s="4"/>
      <c r="D35" s="4"/>
      <c r="E35" s="4"/>
      <c r="F35" s="4"/>
      <c r="G35" s="4"/>
      <c r="H35" s="4"/>
      <c r="I35" s="4"/>
      <c r="J35" s="5"/>
      <c r="AZ35" s="14" t="s">
        <v>16</v>
      </c>
      <c r="BA35" s="14">
        <v>6.344</v>
      </c>
      <c r="BC35" s="20">
        <v>3</v>
      </c>
      <c r="BD35" s="44" t="str">
        <f>BD31&amp;BE31&amp;BF31&amp;BH31&amp;BJ31&amp;BK31&amp;BL31&amp;BM31&amp;BN31</f>
        <v>  Es wird 0 Palette (1050 kg) und eine Palette mit 0 Säcken (0 kg) benötigt.</v>
      </c>
      <c r="BE35" s="44"/>
      <c r="BF35" s="44"/>
      <c r="BG35" s="44"/>
      <c r="BH35" s="44"/>
      <c r="BI35" s="44"/>
      <c r="BJ35" s="44"/>
    </row>
    <row r="36" spans="2:62" ht="12.75">
      <c r="B36" s="9"/>
      <c r="C36" s="4"/>
      <c r="D36" s="4"/>
      <c r="E36" s="4"/>
      <c r="F36" s="4"/>
      <c r="G36" s="4"/>
      <c r="H36" s="4"/>
      <c r="I36" s="4"/>
      <c r="J36" s="5"/>
      <c r="BC36" s="20">
        <v>4</v>
      </c>
      <c r="BD36" s="44" t="str">
        <f>BD32&amp;BE32&amp;BF32&amp;BG32&amp;BH32&amp;BI32</f>
        <v>  Es werden 0 Paletten (0 kg) und eine Palette mit 1 Sack (25 kg) benötigt.</v>
      </c>
      <c r="BE36" s="44"/>
      <c r="BF36" s="44"/>
      <c r="BG36" s="44"/>
      <c r="BH36" s="44"/>
      <c r="BI36" s="44"/>
      <c r="BJ36" s="44"/>
    </row>
    <row r="37" spans="2:62" ht="12.75">
      <c r="B37" s="9"/>
      <c r="C37" s="4"/>
      <c r="D37" s="4"/>
      <c r="E37" s="4"/>
      <c r="F37" s="4"/>
      <c r="G37" s="4"/>
      <c r="H37" s="4"/>
      <c r="I37" s="4"/>
      <c r="J37" s="5"/>
      <c r="BC37" s="20">
        <v>5</v>
      </c>
      <c r="BD37" s="44" t="str">
        <f>BD33&amp;BE33&amp;BF33&amp;BG33&amp;BH33&amp;BI33&amp;BK33&amp;BL33&amp;BM33&amp;BN33&amp;BO33</f>
        <v>  Es werden 0 Paletten (0 kg) und eine Palette mit 0 Säcken (0 kg) benötigt.</v>
      </c>
      <c r="BE37" s="44"/>
      <c r="BF37" s="44"/>
      <c r="BG37" s="44"/>
      <c r="BH37" s="44"/>
      <c r="BI37" s="44"/>
      <c r="BJ37" s="44"/>
    </row>
    <row r="38" spans="2:64" ht="13.5" thickBot="1">
      <c r="B38" s="10"/>
      <c r="C38" s="11"/>
      <c r="D38" s="11"/>
      <c r="E38" s="11"/>
      <c r="F38" s="11"/>
      <c r="G38" s="11"/>
      <c r="H38" s="11"/>
      <c r="I38" s="11"/>
      <c r="J38" s="12"/>
      <c r="BD38" s="18" t="s">
        <v>29</v>
      </c>
      <c r="BE38" s="19">
        <f>BG14</f>
        <v>0</v>
      </c>
      <c r="BF38" s="18" t="s">
        <v>34</v>
      </c>
      <c r="BG38" s="19" t="s">
        <v>25</v>
      </c>
      <c r="BH38" s="18">
        <f>BE10</f>
        <v>0</v>
      </c>
      <c r="BI38" s="45" t="s">
        <v>32</v>
      </c>
      <c r="BJ38" s="45"/>
      <c r="BK38" s="45"/>
      <c r="BL38" s="45"/>
    </row>
    <row r="39" spans="55:62" ht="12.75">
      <c r="BC39" s="20">
        <v>6</v>
      </c>
      <c r="BD39" s="44" t="str">
        <f>BD38&amp;BE38&amp;BF38&amp;BG38&amp;BH38&amp;BI38</f>
        <v>  Es werden 0 Paletten (0 kg) benötigt.</v>
      </c>
      <c r="BE39" s="44"/>
      <c r="BF39" s="44"/>
      <c r="BG39" s="44"/>
      <c r="BH39" s="44"/>
      <c r="BI39" s="44"/>
      <c r="BJ39" s="44"/>
    </row>
  </sheetData>
  <sheetProtection password="FE21" sheet="1" objects="1" scenarios="1"/>
  <mergeCells count="34">
    <mergeCell ref="BD39:BJ39"/>
    <mergeCell ref="BD37:BJ37"/>
    <mergeCell ref="B28:J28"/>
    <mergeCell ref="BK25:BM25"/>
    <mergeCell ref="BI38:BL38"/>
    <mergeCell ref="BI32:BL32"/>
    <mergeCell ref="BI33:BJ33"/>
    <mergeCell ref="BD34:BJ34"/>
    <mergeCell ref="BD35:BJ35"/>
    <mergeCell ref="BF31:BG31"/>
    <mergeCell ref="BH31:BI31"/>
    <mergeCell ref="BH30:BK30"/>
    <mergeCell ref="BD36:BJ36"/>
    <mergeCell ref="B30:G30"/>
    <mergeCell ref="BF30:BG30"/>
    <mergeCell ref="B31:G31"/>
    <mergeCell ref="BD21:BI21"/>
    <mergeCell ref="BD24:BI24"/>
    <mergeCell ref="B29:J29"/>
    <mergeCell ref="BD25:BE25"/>
    <mergeCell ref="BD26:BK26"/>
    <mergeCell ref="BD29:BI29"/>
    <mergeCell ref="H9:I10"/>
    <mergeCell ref="B3:G7"/>
    <mergeCell ref="B14:D15"/>
    <mergeCell ref="E14:E15"/>
    <mergeCell ref="F14:F15"/>
    <mergeCell ref="D9:G10"/>
    <mergeCell ref="B19:D20"/>
    <mergeCell ref="E19:E20"/>
    <mergeCell ref="F19:F20"/>
    <mergeCell ref="B24:D25"/>
    <mergeCell ref="E24:E25"/>
    <mergeCell ref="F24:F2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Wiemers-net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des Mörtelbedarfs in kg bei Vollauskleidungen von Eiprofilen gem. DIN 4263</dc:title>
  <dc:subject/>
  <dc:creator>Jörg Wiemers</dc:creator>
  <cp:keywords/>
  <dc:description/>
  <cp:lastModifiedBy>Jörg Wiemers</cp:lastModifiedBy>
  <cp:lastPrinted>2006-02-20T14:03:51Z</cp:lastPrinted>
  <dcterms:created xsi:type="dcterms:W3CDTF">2006-02-14T13:08:25Z</dcterms:created>
  <dcterms:modified xsi:type="dcterms:W3CDTF">2006-02-20T16:20:44Z</dcterms:modified>
  <cp:category/>
  <cp:version/>
  <cp:contentType/>
  <cp:contentStatus/>
</cp:coreProperties>
</file>